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<sst xmlns="http://schemas.openxmlformats.org/spreadsheetml/2006/main" count="111" uniqueCount="78">
  <si>
    <t>Dz.</t>
  </si>
  <si>
    <t>R.</t>
  </si>
  <si>
    <t>P.</t>
  </si>
  <si>
    <t>W Y S Z C Z E G Ó L N I E N I E</t>
  </si>
  <si>
    <t>Zakup materiałów i wyposażenia</t>
  </si>
  <si>
    <t>TRANSPORT I ŁĄCZNOŚĆ</t>
  </si>
  <si>
    <t>Drogi publiczne powiatowe</t>
  </si>
  <si>
    <t>Wynagrodzenia osobowe pracowników</t>
  </si>
  <si>
    <t>Składki na ubezpieczenia społeczne</t>
  </si>
  <si>
    <t>Składki na Fundusz Pracy</t>
  </si>
  <si>
    <t xml:space="preserve">Zakup usług remontowych </t>
  </si>
  <si>
    <t>Zakup usług pozostałych</t>
  </si>
  <si>
    <t>ADMINISTRACJA PUBLICZNA</t>
  </si>
  <si>
    <t>Urzędy wojewódzkie</t>
  </si>
  <si>
    <t>Starostwa powiatowe</t>
  </si>
  <si>
    <t>RAZEM   WYDATKI BUDŻETOWE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</si>
  <si>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</si>
  <si>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</si>
  <si>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</si>
  <si>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</si>
  <si>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</si>
  <si>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</si>
  <si>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</si>
  <si>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</si>
  <si>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</si>
  <si>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</si>
  <si>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</si>
  <si>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</si>
  <si>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</si>
  <si>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</si>
  <si>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</si>
  <si>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</si>
  <si>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</si>
  <si>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</si>
  <si>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</si>
  <si>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</si>
  <si>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</si>
  <si>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</si>
  <si>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</si>
  <si>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>POZOSTAŁE ZADANIA W ZAKRESIE POLITYKI SPOŁECZNEJ</t>
  </si>
  <si>
    <t>Składki na ubezpieczenie społeczne</t>
  </si>
  <si>
    <t>EDUKACYJNA OPIEKA WYCHOWAWCZA</t>
  </si>
  <si>
    <t xml:space="preserve">Internaty i bursy szkolne </t>
  </si>
  <si>
    <t xml:space="preserve">Pomoc materialna dla uczniów 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</si>
  <si>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</si>
  <si>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</si>
  <si>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 xml:space="preserve">Szkolnictwo  wyższe </t>
  </si>
  <si>
    <t xml:space="preserve">Pomoc  materialna  dla  studentów </t>
  </si>
  <si>
    <t xml:space="preserve">Stypendia  i  zasiłki  dla  studentów </t>
  </si>
  <si>
    <t xml:space="preserve">Wydatki  inwestycyjne  jednostek  budżetowych </t>
  </si>
  <si>
    <t xml:space="preserve">Wynagrodzenia  bezosobowe </t>
  </si>
  <si>
    <t>Wynagrodzenia bezosobowe</t>
  </si>
  <si>
    <t xml:space="preserve">Stypendia  oraz  inne formy pomocy dla uczniów </t>
  </si>
  <si>
    <t>UE</t>
  </si>
  <si>
    <t xml:space="preserve">Budżet państwa </t>
  </si>
  <si>
    <t xml:space="preserve">Powiat </t>
  </si>
  <si>
    <t>2005rok</t>
  </si>
  <si>
    <t xml:space="preserve">2006 rok </t>
  </si>
  <si>
    <t xml:space="preserve">razem </t>
  </si>
  <si>
    <t>Budżet państwa</t>
  </si>
  <si>
    <t xml:space="preserve">Razem </t>
  </si>
  <si>
    <t xml:space="preserve">Planowane   wydatki   budżetowe     </t>
  </si>
  <si>
    <t>Modernizacja  drogi  powiatowej nr  2016 -  Łubianka -Kończewice</t>
  </si>
  <si>
    <t xml:space="preserve">Przebudowa  drogi  powiatowej  nr  2010  Turzno -  Rogówko -  Lubicz  Dolny </t>
  </si>
  <si>
    <t>Poprawa  jakości  kształcenia z  Zespole  Szkół  w  Gronowie  poprzez  rozbudowę  bazy  oświatowej .</t>
  </si>
  <si>
    <t>W  ramach  Europejskiego  Funduszu  Społecznego  , Zintegrowanego Programu  Rozwoju  Regionalnego priorytet-  1.2 , działanie  1.3- Wyrównywanie  Szans  Edukacyjnych  poprzez  programy  stypendialne  środki  zaplanowane na  rok  2006  w  wysokości  58.222  zł  przeznaczone  są  w  96  % na  pomoc  stypendialną  dla  studentów zamieszkałych  na  terenie  powiatu  toruńskiego  i   4  %  na  obsługę  projektu .</t>
  </si>
  <si>
    <t>UMOWA  O  DOFINANSOWANIE  PROJEKTU  W  RAMACH  SPORR-  ROZWÓJ  ZASOBÓW  LUDZKICH na  lata  2004-2006  " Kobiety  Na  rynku  pracy .</t>
  </si>
  <si>
    <t>„ Kobiety  na   rynku  pracy  „  w  latach  2005-2006 .</t>
  </si>
  <si>
    <t xml:space="preserve">UE -  </t>
  </si>
  <si>
    <t xml:space="preserve">Pozostała  działalność </t>
  </si>
  <si>
    <t xml:space="preserve">Świadczenia  społeczne </t>
  </si>
  <si>
    <t xml:space="preserve">Zakup usług  pozostałych </t>
  </si>
  <si>
    <t>W  ramach  Europejskiego  Funduszu  Społecznego  , Zintegrowanego Programu  Rozwoju  Regionalnego priorytet-  2 , działanie  1.2- Wyrównywanie  Szans  Edukacyjnych  poprzez  programy  stypendialne  środki  zaplanowane na  rok  2006    przeznaczone  są  na  pomoc  materialną  dla  uczniów  szkół  ponadgimnazjalnych   zamieszkałych  na  terenie  powiatu  toruńskiegoi  na  obsługę  projektu .</t>
  </si>
  <si>
    <t xml:space="preserve">WYDATKI BUDŻETOWE NA ROK 2006   finansowane lub  współfinansowane  ze  środków     Unii Europejskiej  </t>
  </si>
  <si>
    <t xml:space="preserve">Powiat - w ramach  F.P </t>
  </si>
  <si>
    <t>Powiat -P|F|OŚiGW</t>
  </si>
  <si>
    <t xml:space="preserve">Załącznik nr 10 do uchwały  Nr XXVI/182/05 Rady Powiatu Toruńskiego </t>
  </si>
  <si>
    <t>z dn. 28.12.2005 r. w  sprawie  Budżetu  Powiatu  Toruńskiego  na  rok  2006  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</si>
</sst>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"/>
  </numFmts>
  <fonts count="16">
    <font>
      <sz val="10"/>
      <name val="Arial CE"/>
      <family val="0"/>
    </font>
    <font>
      <sz val="8"/>
      <name val="Arial CE"/>
      <family val="2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4" xfId="0" applyNumberFormat="1" applyFont="1" applyBorder="1" applyAlignment="1">
      <alignment vertical="center" wrapText="1" shrinkToFit="1"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 wrapText="1" shrinkToFit="1"/>
    </xf>
    <xf numFmtId="1" fontId="0" fillId="0" borderId="0" xfId="0" applyNumberFormat="1" applyFont="1" applyAlignment="1">
      <alignment horizontal="right" vertical="center" wrapText="1" shrinkToFit="1"/>
    </xf>
    <xf numFmtId="1" fontId="4" fillId="0" borderId="7" xfId="0" applyNumberFormat="1" applyFont="1" applyFill="1" applyBorder="1" applyAlignment="1">
      <alignment vertical="center" wrapText="1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 shrinkToFit="1"/>
    </xf>
    <xf numFmtId="3" fontId="9" fillId="0" borderId="7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0" fillId="0" borderId="7" xfId="0" applyFon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3" fontId="8" fillId="0" borderId="4" xfId="0" applyNumberFormat="1" applyFont="1" applyFill="1" applyBorder="1" applyAlignment="1">
      <alignment vertical="center" shrinkToFit="1"/>
    </xf>
    <xf numFmtId="3" fontId="10" fillId="0" borderId="6" xfId="0" applyNumberFormat="1" applyFont="1" applyBorder="1" applyAlignment="1">
      <alignment vertical="center" shrinkToFit="1"/>
    </xf>
    <xf numFmtId="3" fontId="8" fillId="0" borderId="6" xfId="0" applyNumberFormat="1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3" fontId="8" fillId="0" borderId="5" xfId="0" applyNumberFormat="1" applyFont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" fontId="0" fillId="0" borderId="2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0" borderId="2" xfId="0" applyNumberFormat="1" applyFont="1" applyFill="1" applyBorder="1" applyAlignment="1">
      <alignment vertical="center" wrapText="1" shrinkToFit="1"/>
    </xf>
    <xf numFmtId="1" fontId="5" fillId="0" borderId="1" xfId="0" applyNumberFormat="1" applyFont="1" applyBorder="1" applyAlignment="1">
      <alignment vertical="center" wrapText="1" shrinkToFit="1"/>
    </xf>
    <xf numFmtId="1" fontId="0" fillId="0" borderId="1" xfId="0" applyNumberFormat="1" applyFont="1" applyBorder="1" applyAlignment="1">
      <alignment vertical="center" wrapText="1" shrinkToFit="1"/>
    </xf>
    <xf numFmtId="1" fontId="4" fillId="0" borderId="1" xfId="0" applyNumberFormat="1" applyFont="1" applyBorder="1" applyAlignment="1">
      <alignment vertical="center" wrapText="1" shrinkToFit="1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3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shrinkToFit="1"/>
    </xf>
    <xf numFmtId="3" fontId="10" fillId="0" borderId="4" xfId="0" applyNumberFormat="1" applyFont="1" applyBorder="1" applyAlignment="1">
      <alignment vertical="center" shrinkToFit="1"/>
    </xf>
    <xf numFmtId="3" fontId="9" fillId="0" borderId="6" xfId="0" applyNumberFormat="1" applyFont="1" applyBorder="1" applyAlignment="1">
      <alignment vertical="center" shrinkToFit="1"/>
    </xf>
    <xf numFmtId="3" fontId="9" fillId="0" borderId="6" xfId="0" applyNumberFormat="1" applyFont="1" applyBorder="1" applyAlignment="1">
      <alignment horizontal="right" vertical="center" shrinkToFit="1"/>
    </xf>
    <xf numFmtId="3" fontId="8" fillId="0" borderId="6" xfId="0" applyNumberFormat="1" applyFont="1" applyBorder="1" applyAlignment="1">
      <alignment horizontal="right" vertical="center" shrinkToFit="1"/>
    </xf>
    <xf numFmtId="3" fontId="10" fillId="0" borderId="5" xfId="0" applyNumberFormat="1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1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vertical="center" wrapText="1" shrinkToFit="1"/>
    </xf>
    <xf numFmtId="1" fontId="5" fillId="0" borderId="3" xfId="0" applyNumberFormat="1" applyFont="1" applyBorder="1" applyAlignment="1">
      <alignment vertical="center" wrapText="1" shrinkToFit="1"/>
    </xf>
    <xf numFmtId="1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vertical="center" wrapText="1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vertical="center" wrapText="1" shrinkToFit="1"/>
    </xf>
    <xf numFmtId="3" fontId="9" fillId="0" borderId="4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3" fontId="8" fillId="0" borderId="5" xfId="0" applyNumberFormat="1" applyFont="1" applyBorder="1" applyAlignment="1">
      <alignment horizontal="right" vertical="center" shrinkToFit="1"/>
    </xf>
    <xf numFmtId="171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8" xfId="0" applyNumberFormat="1" applyFont="1" applyBorder="1" applyAlignment="1">
      <alignment/>
    </xf>
    <xf numFmtId="4" fontId="0" fillId="0" borderId="6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/>
    </xf>
    <xf numFmtId="4" fontId="0" fillId="0" borderId="5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/>
    </xf>
    <xf numFmtId="0" fontId="0" fillId="0" borderId="3" xfId="0" applyFont="1" applyBorder="1" applyAlignment="1">
      <alignment/>
    </xf>
    <xf numFmtId="1" fontId="0" fillId="0" borderId="0" xfId="0" applyNumberFormat="1" applyFont="1" applyAlignment="1">
      <alignment vertical="center" wrapText="1" shrinkToFit="1"/>
    </xf>
    <xf numFmtId="1" fontId="1" fillId="0" borderId="0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vertical="center" shrinkToFit="1"/>
    </xf>
    <xf numFmtId="3" fontId="10" fillId="0" borderId="1" xfId="0" applyNumberFormat="1" applyFont="1" applyBorder="1" applyAlignment="1">
      <alignment vertical="center" shrinkToFit="1"/>
    </xf>
    <xf numFmtId="3" fontId="9" fillId="0" borderId="1" xfId="0" applyNumberFormat="1" applyFont="1" applyBorder="1" applyAlignment="1">
      <alignment vertical="center" shrinkToFit="1"/>
    </xf>
    <xf numFmtId="3" fontId="0" fillId="0" borderId="1" xfId="0" applyNumberFormat="1" applyFont="1" applyBorder="1" applyAlignment="1">
      <alignment vertical="center" shrinkToFit="1"/>
    </xf>
    <xf numFmtId="3" fontId="0" fillId="0" borderId="3" xfId="0" applyNumberFormat="1" applyFont="1" applyBorder="1" applyAlignment="1">
      <alignment vertical="center" shrinkToFit="1"/>
    </xf>
    <xf numFmtId="1" fontId="0" fillId="0" borderId="10" xfId="0" applyNumberFormat="1" applyFont="1" applyBorder="1" applyAlignment="1">
      <alignment vertical="center" wrapText="1" shrinkToFit="1"/>
    </xf>
    <xf numFmtId="1" fontId="5" fillId="0" borderId="0" xfId="0" applyNumberFormat="1" applyFont="1" applyBorder="1" applyAlignment="1">
      <alignment vertical="center" wrapText="1" shrinkToFit="1"/>
    </xf>
    <xf numFmtId="1" fontId="4" fillId="0" borderId="0" xfId="0" applyNumberFormat="1" applyFont="1" applyBorder="1" applyAlignment="1">
      <alignment vertical="center" wrapText="1" shrinkToFit="1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171" fontId="0" fillId="0" borderId="0" xfId="0" applyNumberFormat="1" applyFont="1" applyAlignment="1">
      <alignment horizontal="left"/>
    </xf>
    <xf numFmtId="1" fontId="0" fillId="0" borderId="3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3"/>
  <sheetViews>
    <sheetView tabSelected="1" showOutlineSymbols="0" workbookViewId="0" topLeftCell="A83">
      <selection activeCell="E98" sqref="E98"/>
    </sheetView>
  </sheetViews>
  <sheetFormatPr defaultColWidth="9.00390625" defaultRowHeight="12.75" outlineLevelRow="2" outlineLevelCol="1"/>
  <cols>
    <col min="1" max="1" width="4.625" style="76" bestFit="1" customWidth="1"/>
    <col min="2" max="3" width="7.75390625" style="76" bestFit="1" customWidth="1"/>
    <col min="4" max="4" width="34.625" style="95" customWidth="1"/>
    <col min="5" max="5" width="17.125" style="97" customWidth="1" outlineLevel="1"/>
    <col min="6" max="6" width="13.875" style="77" customWidth="1"/>
    <col min="7" max="7" width="22.25390625" style="77" customWidth="1"/>
    <col min="8" max="9" width="10.125" style="77" bestFit="1" customWidth="1"/>
    <col min="10" max="10" width="11.75390625" style="77" bestFit="1" customWidth="1"/>
    <col min="11" max="16384" width="9.125" style="77" customWidth="1"/>
  </cols>
  <sheetData>
    <row r="1" spans="1:7" ht="14.25">
      <c r="A1" s="67"/>
      <c r="B1" s="100" t="s">
        <v>76</v>
      </c>
      <c r="C1" s="67"/>
      <c r="D1" s="90"/>
      <c r="G1" s="153" t="s">
        <v>63</v>
      </c>
    </row>
    <row r="2" spans="1:4" ht="15" thickBot="1">
      <c r="A2" s="67"/>
      <c r="B2" s="100" t="s">
        <v>77</v>
      </c>
      <c r="C2" s="67"/>
      <c r="D2" s="90"/>
    </row>
    <row r="3" spans="1:10" ht="15" thickBot="1">
      <c r="A3" s="67"/>
      <c r="B3" s="67"/>
      <c r="C3" s="67"/>
      <c r="D3" s="89"/>
      <c r="G3" s="84"/>
      <c r="H3" s="84">
        <v>2005</v>
      </c>
      <c r="I3" s="84">
        <v>2006</v>
      </c>
      <c r="J3" s="85" t="s">
        <v>58</v>
      </c>
    </row>
    <row r="4" spans="1:10" ht="14.25">
      <c r="A4" s="67"/>
      <c r="B4" s="96"/>
      <c r="C4" s="67"/>
      <c r="D4" s="89"/>
      <c r="G4" s="82"/>
      <c r="H4" s="82"/>
      <c r="I4" s="82"/>
      <c r="J4" s="82"/>
    </row>
    <row r="5" spans="1:10" ht="51">
      <c r="A5" s="91"/>
      <c r="B5" s="68"/>
      <c r="C5" s="69"/>
      <c r="D5" s="92" t="s">
        <v>73</v>
      </c>
      <c r="E5" s="98"/>
      <c r="G5" s="83" t="s">
        <v>55</v>
      </c>
      <c r="H5" s="86">
        <v>0</v>
      </c>
      <c r="I5" s="86">
        <f>125920+138926</f>
        <v>264846</v>
      </c>
      <c r="J5" s="86">
        <f>SUM(H5:I5)</f>
        <v>264846</v>
      </c>
    </row>
    <row r="6" spans="1:10" ht="15" thickBot="1">
      <c r="A6" s="70"/>
      <c r="B6" s="68"/>
      <c r="C6" s="69"/>
      <c r="D6" s="93"/>
      <c r="E6" s="98"/>
      <c r="G6" s="83" t="s">
        <v>53</v>
      </c>
      <c r="H6" s="86">
        <v>0</v>
      </c>
      <c r="I6" s="86">
        <f>251841+277851</f>
        <v>529692</v>
      </c>
      <c r="J6" s="86">
        <f>SUM(H6:I6)</f>
        <v>529692</v>
      </c>
    </row>
    <row r="7" spans="1:10" s="78" customFormat="1" ht="45.75" thickBot="1">
      <c r="A7" s="71" t="s">
        <v>0</v>
      </c>
      <c r="B7" s="71" t="s">
        <v>1</v>
      </c>
      <c r="C7" s="72" t="s">
        <v>2</v>
      </c>
      <c r="D7" s="94" t="s">
        <v>3</v>
      </c>
      <c r="E7" s="99" t="s">
        <v>61</v>
      </c>
      <c r="G7" s="176" t="s">
        <v>59</v>
      </c>
      <c r="H7" s="86"/>
      <c r="I7" s="86">
        <f>41973+46309</f>
        <v>88282</v>
      </c>
      <c r="J7" s="86">
        <f>SUM(H7:I7)</f>
        <v>88282</v>
      </c>
    </row>
    <row r="8" spans="1:10" ht="15" thickBot="1">
      <c r="A8" s="110"/>
      <c r="B8" s="104"/>
      <c r="C8" s="115"/>
      <c r="D8" s="121"/>
      <c r="E8" s="105"/>
      <c r="G8" s="101" t="s">
        <v>58</v>
      </c>
      <c r="H8" s="102">
        <f>SUM(H5:H7)</f>
        <v>0</v>
      </c>
      <c r="I8" s="102">
        <f>SUM(I5:I7)</f>
        <v>882820</v>
      </c>
      <c r="J8" s="103">
        <f>SUM(J5:J7)</f>
        <v>882820</v>
      </c>
    </row>
    <row r="9" spans="1:10" s="79" customFormat="1" ht="15">
      <c r="A9" s="111">
        <v>600</v>
      </c>
      <c r="B9" s="73"/>
      <c r="C9" s="116"/>
      <c r="D9" s="122" t="s">
        <v>5</v>
      </c>
      <c r="E9" s="106">
        <f>E11</f>
        <v>1556665</v>
      </c>
      <c r="G9" s="77"/>
      <c r="H9" s="77"/>
      <c r="I9" s="77"/>
      <c r="J9" s="77"/>
    </row>
    <row r="10" spans="1:7" ht="15" thickBot="1">
      <c r="A10" s="112"/>
      <c r="B10" s="74"/>
      <c r="C10" s="117"/>
      <c r="D10" s="123"/>
      <c r="E10" s="107"/>
      <c r="G10" s="153" t="s">
        <v>62</v>
      </c>
    </row>
    <row r="11" spans="1:10" ht="15.75" thickBot="1">
      <c r="A11" s="113"/>
      <c r="B11" s="75">
        <v>60014</v>
      </c>
      <c r="C11" s="118"/>
      <c r="D11" s="124" t="s">
        <v>6</v>
      </c>
      <c r="E11" s="129">
        <f>SUM(E13:E15)</f>
        <v>1556665</v>
      </c>
      <c r="G11" s="84"/>
      <c r="H11" s="84">
        <v>2005</v>
      </c>
      <c r="I11" s="84">
        <v>2006</v>
      </c>
      <c r="J11" s="85" t="s">
        <v>58</v>
      </c>
    </row>
    <row r="12" spans="1:10" ht="14.25" outlineLevel="1">
      <c r="A12" s="112"/>
      <c r="B12" s="74"/>
      <c r="C12" s="117"/>
      <c r="D12" s="123"/>
      <c r="E12" s="107"/>
      <c r="G12" s="83"/>
      <c r="H12" s="83"/>
      <c r="I12" s="83"/>
      <c r="J12" s="82"/>
    </row>
    <row r="13" spans="1:10" ht="25.5" outlineLevel="1">
      <c r="A13" s="111"/>
      <c r="B13" s="73"/>
      <c r="C13" s="119">
        <v>6058</v>
      </c>
      <c r="D13" s="125" t="s">
        <v>49</v>
      </c>
      <c r="E13" s="107">
        <v>934000</v>
      </c>
      <c r="G13" s="83" t="s">
        <v>55</v>
      </c>
      <c r="H13" s="86">
        <v>83894</v>
      </c>
      <c r="I13" s="86">
        <v>202153</v>
      </c>
      <c r="J13" s="86">
        <f>SUM(H13:I13)</f>
        <v>286047</v>
      </c>
    </row>
    <row r="14" spans="1:10" ht="14.25" outlineLevel="1">
      <c r="A14" s="111"/>
      <c r="B14" s="73"/>
      <c r="C14" s="119"/>
      <c r="D14" s="125"/>
      <c r="E14" s="107"/>
      <c r="G14" s="83" t="s">
        <v>53</v>
      </c>
      <c r="H14" s="86">
        <v>167787</v>
      </c>
      <c r="I14" s="86">
        <v>404308</v>
      </c>
      <c r="J14" s="86">
        <f>SUM(H14:I14)</f>
        <v>572095</v>
      </c>
    </row>
    <row r="15" spans="1:10" ht="25.5" outlineLevel="1">
      <c r="A15" s="111"/>
      <c r="B15" s="73"/>
      <c r="C15" s="119">
        <v>6059</v>
      </c>
      <c r="D15" s="125" t="s">
        <v>49</v>
      </c>
      <c r="E15" s="107">
        <v>622665</v>
      </c>
      <c r="G15" s="83" t="s">
        <v>59</v>
      </c>
      <c r="H15" s="86">
        <v>27965</v>
      </c>
      <c r="I15" s="86">
        <v>67384</v>
      </c>
      <c r="J15" s="86">
        <f>SUM(H15:I15)</f>
        <v>95349</v>
      </c>
    </row>
    <row r="16" spans="1:10" ht="15" thickBot="1">
      <c r="A16" s="114"/>
      <c r="B16" s="108"/>
      <c r="C16" s="120"/>
      <c r="D16" s="126"/>
      <c r="E16" s="109"/>
      <c r="G16" s="88" t="s">
        <v>60</v>
      </c>
      <c r="H16" s="87">
        <f>SUM(H13:H15)</f>
        <v>279646</v>
      </c>
      <c r="I16" s="87">
        <f>SUM(I13:I15)</f>
        <v>673845</v>
      </c>
      <c r="J16" s="87">
        <f>SUM(H16:I16)</f>
        <v>953491</v>
      </c>
    </row>
    <row r="17" spans="1:5" s="79" customFormat="1" ht="15">
      <c r="A17" s="133">
        <v>803</v>
      </c>
      <c r="B17" s="127"/>
      <c r="C17" s="134"/>
      <c r="D17" s="136" t="s">
        <v>46</v>
      </c>
      <c r="E17" s="128">
        <f>E19</f>
        <v>58222</v>
      </c>
    </row>
    <row r="18" spans="1:5" ht="14.25">
      <c r="A18" s="112"/>
      <c r="B18" s="74"/>
      <c r="C18" s="117"/>
      <c r="D18" s="123"/>
      <c r="E18" s="107"/>
    </row>
    <row r="19" spans="1:7" s="78" customFormat="1" ht="15.75">
      <c r="A19" s="113"/>
      <c r="B19" s="75">
        <v>80309</v>
      </c>
      <c r="C19" s="118"/>
      <c r="D19" s="124" t="s">
        <v>47</v>
      </c>
      <c r="E19" s="129">
        <f>SUM(E21:E35)</f>
        <v>58222</v>
      </c>
      <c r="G19" s="154" t="s">
        <v>65</v>
      </c>
    </row>
    <row r="20" spans="1:7" ht="15.75" outlineLevel="1">
      <c r="A20" s="111"/>
      <c r="B20" s="73"/>
      <c r="C20" s="117"/>
      <c r="D20" s="123"/>
      <c r="E20" s="107"/>
      <c r="G20" s="155"/>
    </row>
    <row r="21" spans="1:5" ht="14.25" outlineLevel="1">
      <c r="A21" s="111"/>
      <c r="B21" s="73"/>
      <c r="C21" s="117">
        <v>3218</v>
      </c>
      <c r="D21" s="123" t="s">
        <v>48</v>
      </c>
      <c r="E21" s="107">
        <v>42000</v>
      </c>
    </row>
    <row r="22" spans="1:5" ht="14.25" outlineLevel="1">
      <c r="A22" s="111"/>
      <c r="B22" s="73"/>
      <c r="C22" s="117"/>
      <c r="D22" s="123"/>
      <c r="E22" s="107"/>
    </row>
    <row r="23" spans="1:5" ht="14.25" outlineLevel="1">
      <c r="A23" s="111"/>
      <c r="B23" s="73"/>
      <c r="C23" s="117">
        <v>3219</v>
      </c>
      <c r="D23" s="123" t="s">
        <v>48</v>
      </c>
      <c r="E23" s="107">
        <v>14000</v>
      </c>
    </row>
    <row r="24" spans="1:5" ht="14.25" outlineLevel="1">
      <c r="A24" s="111"/>
      <c r="B24" s="73"/>
      <c r="C24" s="117"/>
      <c r="D24" s="123"/>
      <c r="E24" s="107"/>
    </row>
    <row r="25" spans="1:5" ht="14.25" outlineLevel="1">
      <c r="A25" s="111"/>
      <c r="B25" s="73"/>
      <c r="C25" s="117">
        <v>4118</v>
      </c>
      <c r="D25" s="123" t="s">
        <v>40</v>
      </c>
      <c r="E25" s="107">
        <v>248</v>
      </c>
    </row>
    <row r="26" spans="1:5" ht="14.25" outlineLevel="1">
      <c r="A26" s="111"/>
      <c r="B26" s="73"/>
      <c r="C26" s="117"/>
      <c r="D26" s="123"/>
      <c r="E26" s="107"/>
    </row>
    <row r="27" spans="1:5" ht="14.25" outlineLevel="1">
      <c r="A27" s="111"/>
      <c r="B27" s="73"/>
      <c r="C27" s="117">
        <v>4119</v>
      </c>
      <c r="D27" s="123" t="s">
        <v>40</v>
      </c>
      <c r="E27" s="107">
        <v>82</v>
      </c>
    </row>
    <row r="28" spans="1:5" ht="14.25" outlineLevel="1">
      <c r="A28" s="111"/>
      <c r="B28" s="73"/>
      <c r="C28" s="117"/>
      <c r="D28" s="123"/>
      <c r="E28" s="107"/>
    </row>
    <row r="29" spans="1:5" ht="14.25" outlineLevel="1">
      <c r="A29" s="111"/>
      <c r="B29" s="73"/>
      <c r="C29" s="117">
        <v>4128</v>
      </c>
      <c r="D29" s="123" t="s">
        <v>9</v>
      </c>
      <c r="E29" s="107">
        <v>34</v>
      </c>
    </row>
    <row r="30" spans="1:5" ht="14.25" outlineLevel="1">
      <c r="A30" s="111"/>
      <c r="B30" s="73"/>
      <c r="C30" s="117"/>
      <c r="D30" s="123"/>
      <c r="E30" s="107"/>
    </row>
    <row r="31" spans="1:5" ht="14.25" outlineLevel="1">
      <c r="A31" s="111"/>
      <c r="B31" s="73"/>
      <c r="C31" s="117">
        <v>4129</v>
      </c>
      <c r="D31" s="123" t="s">
        <v>9</v>
      </c>
      <c r="E31" s="107">
        <v>11</v>
      </c>
    </row>
    <row r="32" spans="1:5" ht="14.25" outlineLevel="1">
      <c r="A32" s="111"/>
      <c r="B32" s="73"/>
      <c r="C32" s="117"/>
      <c r="D32" s="123"/>
      <c r="E32" s="107"/>
    </row>
    <row r="33" spans="1:5" ht="14.25" outlineLevel="1">
      <c r="A33" s="111"/>
      <c r="B33" s="73"/>
      <c r="C33" s="117">
        <v>4178</v>
      </c>
      <c r="D33" s="123" t="s">
        <v>50</v>
      </c>
      <c r="E33" s="107">
        <v>1385</v>
      </c>
    </row>
    <row r="34" spans="1:5" ht="14.25" outlineLevel="1">
      <c r="A34" s="111"/>
      <c r="B34" s="73"/>
      <c r="C34" s="117"/>
      <c r="D34" s="123"/>
      <c r="E34" s="107"/>
    </row>
    <row r="35" spans="1:7" ht="14.25" outlineLevel="1">
      <c r="A35" s="111"/>
      <c r="B35" s="73"/>
      <c r="C35" s="117">
        <v>4179</v>
      </c>
      <c r="D35" s="123" t="s">
        <v>50</v>
      </c>
      <c r="E35" s="107">
        <v>462</v>
      </c>
      <c r="G35" s="65" t="s">
        <v>66</v>
      </c>
    </row>
    <row r="36" spans="1:7" ht="16.5" thickBot="1">
      <c r="A36" s="114"/>
      <c r="B36" s="108"/>
      <c r="C36" s="138"/>
      <c r="D36" s="139"/>
      <c r="E36" s="109"/>
      <c r="G36" s="154" t="s">
        <v>67</v>
      </c>
    </row>
    <row r="37" spans="1:7" ht="16.5" thickBot="1">
      <c r="A37" s="140"/>
      <c r="B37" s="141"/>
      <c r="C37" s="142"/>
      <c r="D37" s="172"/>
      <c r="E37" s="167"/>
      <c r="G37" s="154"/>
    </row>
    <row r="38" spans="1:10" s="65" customFormat="1" ht="26.25" thickBot="1">
      <c r="A38" s="111">
        <v>853</v>
      </c>
      <c r="B38" s="73"/>
      <c r="C38" s="116"/>
      <c r="D38" s="173" t="s">
        <v>39</v>
      </c>
      <c r="E38" s="168">
        <f>E40</f>
        <v>628739</v>
      </c>
      <c r="G38" s="156"/>
      <c r="H38" s="159" t="s">
        <v>56</v>
      </c>
      <c r="I38" s="159" t="s">
        <v>57</v>
      </c>
      <c r="J38" s="159" t="s">
        <v>58</v>
      </c>
    </row>
    <row r="39" spans="1:10" s="65" customFormat="1" ht="15">
      <c r="A39" s="111"/>
      <c r="B39" s="73"/>
      <c r="C39" s="116"/>
      <c r="D39" s="173"/>
      <c r="E39" s="168"/>
      <c r="G39" s="157" t="s">
        <v>74</v>
      </c>
      <c r="H39" s="160">
        <v>141993</v>
      </c>
      <c r="I39" s="161">
        <v>157191.66</v>
      </c>
      <c r="J39" s="160">
        <f>SUM(H39:I39)</f>
        <v>299184.66000000003</v>
      </c>
    </row>
    <row r="40" spans="1:10" s="78" customFormat="1" ht="15" outlineLevel="1">
      <c r="A40" s="112"/>
      <c r="B40" s="75">
        <v>85395</v>
      </c>
      <c r="C40" s="117"/>
      <c r="D40" s="174" t="s">
        <v>69</v>
      </c>
      <c r="E40" s="169">
        <f>SUM(E42:E46)</f>
        <v>628739</v>
      </c>
      <c r="G40" s="157" t="s">
        <v>68</v>
      </c>
      <c r="H40" s="160">
        <v>568000</v>
      </c>
      <c r="I40" s="161">
        <v>628738.64</v>
      </c>
      <c r="J40" s="160">
        <f>SUM(H40:I40)</f>
        <v>1196738.6400000001</v>
      </c>
    </row>
    <row r="41" spans="1:10" s="78" customFormat="1" ht="15" outlineLevel="1">
      <c r="A41" s="112"/>
      <c r="B41" s="75"/>
      <c r="C41" s="117"/>
      <c r="D41" s="174"/>
      <c r="E41" s="169"/>
      <c r="G41" s="157"/>
      <c r="H41" s="160"/>
      <c r="I41" s="161"/>
      <c r="J41" s="160"/>
    </row>
    <row r="42" spans="1:10" s="78" customFormat="1" ht="12.75" outlineLevel="1">
      <c r="A42" s="112"/>
      <c r="B42" s="75"/>
      <c r="C42" s="15">
        <v>3118</v>
      </c>
      <c r="D42" s="165" t="s">
        <v>70</v>
      </c>
      <c r="E42" s="170">
        <v>419000</v>
      </c>
      <c r="G42" s="157"/>
      <c r="H42" s="160"/>
      <c r="I42" s="161"/>
      <c r="J42" s="160"/>
    </row>
    <row r="43" spans="1:10" s="78" customFormat="1" ht="12.75" outlineLevel="1">
      <c r="A43" s="112"/>
      <c r="B43" s="75"/>
      <c r="C43" s="15"/>
      <c r="D43" s="165"/>
      <c r="E43" s="170"/>
      <c r="G43" s="157"/>
      <c r="H43" s="160"/>
      <c r="I43" s="161"/>
      <c r="J43" s="160"/>
    </row>
    <row r="44" spans="1:10" ht="13.5" outlineLevel="2" thickBot="1">
      <c r="A44" s="112"/>
      <c r="B44" s="74"/>
      <c r="C44" s="15">
        <v>4118</v>
      </c>
      <c r="D44" s="166" t="s">
        <v>8</v>
      </c>
      <c r="E44" s="170">
        <v>134100</v>
      </c>
      <c r="G44" s="158"/>
      <c r="H44" s="162">
        <f>SUM(H39:H40)</f>
        <v>709993</v>
      </c>
      <c r="I44" s="163">
        <f>SUM(I39:I40)</f>
        <v>785930.3</v>
      </c>
      <c r="J44" s="162">
        <f>SUM(J39:J40)</f>
        <v>1495923.3000000003</v>
      </c>
    </row>
    <row r="45" spans="1:5" ht="12.75" outlineLevel="2">
      <c r="A45" s="112"/>
      <c r="B45" s="74"/>
      <c r="C45" s="15"/>
      <c r="D45" s="166"/>
      <c r="E45" s="170"/>
    </row>
    <row r="46" spans="1:5" ht="13.5" outlineLevel="2" thickBot="1">
      <c r="A46" s="143"/>
      <c r="B46" s="144"/>
      <c r="C46" s="175">
        <v>4308</v>
      </c>
      <c r="D46" s="165" t="s">
        <v>71</v>
      </c>
      <c r="E46" s="171">
        <v>75639</v>
      </c>
    </row>
    <row r="47" spans="1:9" s="65" customFormat="1" ht="26.25" thickBot="1">
      <c r="A47" s="133">
        <v>854</v>
      </c>
      <c r="B47" s="127"/>
      <c r="C47" s="134"/>
      <c r="D47" s="136" t="s">
        <v>41</v>
      </c>
      <c r="E47" s="128">
        <f>E49+E54</f>
        <v>9013873</v>
      </c>
      <c r="G47" s="177" t="s">
        <v>64</v>
      </c>
      <c r="H47" s="77"/>
      <c r="I47" s="77"/>
    </row>
    <row r="48" spans="1:10" ht="15" thickBot="1">
      <c r="A48" s="112"/>
      <c r="B48" s="74"/>
      <c r="C48" s="117"/>
      <c r="D48" s="123"/>
      <c r="E48" s="107"/>
      <c r="G48" s="84"/>
      <c r="H48" s="84" t="s">
        <v>56</v>
      </c>
      <c r="I48" s="84" t="s">
        <v>57</v>
      </c>
      <c r="J48" s="85" t="s">
        <v>58</v>
      </c>
    </row>
    <row r="49" spans="1:10" s="66" customFormat="1" ht="15">
      <c r="A49" s="113"/>
      <c r="B49" s="75">
        <v>85410</v>
      </c>
      <c r="C49" s="118"/>
      <c r="D49" s="124" t="s">
        <v>42</v>
      </c>
      <c r="E49" s="129">
        <f>SUM(E50:E52)</f>
        <v>1502461</v>
      </c>
      <c r="G49" s="83" t="s">
        <v>55</v>
      </c>
      <c r="H49" s="86">
        <v>0</v>
      </c>
      <c r="I49" s="86">
        <f>687477-109357</f>
        <v>578120</v>
      </c>
      <c r="J49" s="80">
        <f>SUM(H49:I49)</f>
        <v>578120</v>
      </c>
    </row>
    <row r="50" spans="1:10" ht="25.5">
      <c r="A50" s="111"/>
      <c r="B50" s="73"/>
      <c r="C50" s="119">
        <v>6058</v>
      </c>
      <c r="D50" s="125" t="s">
        <v>49</v>
      </c>
      <c r="E50" s="107">
        <v>770284</v>
      </c>
      <c r="G50" s="83" t="s">
        <v>53</v>
      </c>
      <c r="H50" s="86">
        <v>0</v>
      </c>
      <c r="I50" s="86">
        <v>770284</v>
      </c>
      <c r="J50" s="80">
        <f>SUM(H50:I50)</f>
        <v>770284</v>
      </c>
    </row>
    <row r="51" spans="1:10" ht="15" thickBot="1">
      <c r="A51" s="114"/>
      <c r="B51" s="108"/>
      <c r="C51" s="120"/>
      <c r="D51" s="178"/>
      <c r="E51" s="109"/>
      <c r="G51" s="83" t="s">
        <v>54</v>
      </c>
      <c r="H51" s="86">
        <v>0</v>
      </c>
      <c r="I51" s="86">
        <v>154057</v>
      </c>
      <c r="J51" s="80">
        <f>SUM(H51:I51)</f>
        <v>154057</v>
      </c>
    </row>
    <row r="52" spans="1:10" ht="25.5">
      <c r="A52" s="133"/>
      <c r="B52" s="127"/>
      <c r="C52" s="179">
        <v>6059</v>
      </c>
      <c r="D52" s="180" t="s">
        <v>49</v>
      </c>
      <c r="E52" s="181">
        <f>687477+154057-109357</f>
        <v>732177</v>
      </c>
      <c r="G52" s="83" t="s">
        <v>75</v>
      </c>
      <c r="H52" s="86"/>
      <c r="I52" s="86">
        <v>109357</v>
      </c>
      <c r="J52" s="80"/>
    </row>
    <row r="53" spans="1:10" ht="15" outlineLevel="1" thickBot="1">
      <c r="A53" s="143"/>
      <c r="B53" s="144"/>
      <c r="C53" s="138"/>
      <c r="D53" s="139"/>
      <c r="E53" s="109"/>
      <c r="G53" s="164"/>
      <c r="H53" s="87">
        <f>SUM(H49:H52)</f>
        <v>0</v>
      </c>
      <c r="I53" s="87">
        <f>SUM(I49:I52)</f>
        <v>1611818</v>
      </c>
      <c r="J53" s="81">
        <f>SUM(H53:I53)</f>
        <v>1611818</v>
      </c>
    </row>
    <row r="54" spans="1:5" s="66" customFormat="1" ht="15">
      <c r="A54" s="145"/>
      <c r="B54" s="146">
        <v>85415</v>
      </c>
      <c r="C54" s="147"/>
      <c r="D54" s="148" t="s">
        <v>43</v>
      </c>
      <c r="E54" s="149">
        <f>SUM(E56:E90)</f>
        <v>7511412</v>
      </c>
    </row>
    <row r="55" spans="1:5" s="66" customFormat="1" ht="15" outlineLevel="1">
      <c r="A55" s="113"/>
      <c r="B55" s="75"/>
      <c r="C55" s="118"/>
      <c r="D55" s="124"/>
      <c r="E55" s="130"/>
    </row>
    <row r="56" spans="1:7" s="35" customFormat="1" ht="51" outlineLevel="1">
      <c r="A56" s="112"/>
      <c r="B56" s="74"/>
      <c r="C56" s="117">
        <v>2318</v>
      </c>
      <c r="D56" s="123" t="s">
        <v>44</v>
      </c>
      <c r="E56" s="131">
        <v>84906</v>
      </c>
      <c r="G56" s="154" t="s">
        <v>72</v>
      </c>
    </row>
    <row r="57" spans="1:5" s="35" customFormat="1" ht="51" outlineLevel="1">
      <c r="A57" s="112"/>
      <c r="B57" s="74"/>
      <c r="C57" s="117">
        <v>2319</v>
      </c>
      <c r="D57" s="123" t="s">
        <v>44</v>
      </c>
      <c r="E57" s="131">
        <v>39864</v>
      </c>
    </row>
    <row r="58" spans="1:5" s="35" customFormat="1" ht="14.25" outlineLevel="1">
      <c r="A58" s="112"/>
      <c r="B58" s="74"/>
      <c r="C58" s="117"/>
      <c r="D58" s="123"/>
      <c r="E58" s="131"/>
    </row>
    <row r="59" spans="1:5" s="35" customFormat="1" ht="51" outlineLevel="1">
      <c r="A59" s="113"/>
      <c r="B59" s="75"/>
      <c r="C59" s="117">
        <v>2328</v>
      </c>
      <c r="D59" s="123" t="s">
        <v>45</v>
      </c>
      <c r="E59" s="131">
        <v>4790615</v>
      </c>
    </row>
    <row r="60" spans="1:5" s="35" customFormat="1" ht="14.25" outlineLevel="1">
      <c r="A60" s="113"/>
      <c r="B60" s="75"/>
      <c r="C60" s="117"/>
      <c r="D60" s="123"/>
      <c r="E60" s="131"/>
    </row>
    <row r="61" spans="1:5" s="35" customFormat="1" ht="51" outlineLevel="1">
      <c r="A61" s="113"/>
      <c r="B61" s="75"/>
      <c r="C61" s="117">
        <v>2329</v>
      </c>
      <c r="D61" s="123" t="s">
        <v>45</v>
      </c>
      <c r="E61" s="131">
        <v>2249231</v>
      </c>
    </row>
    <row r="62" spans="1:5" s="35" customFormat="1" ht="14.25" outlineLevel="1">
      <c r="A62" s="113"/>
      <c r="B62" s="75"/>
      <c r="C62" s="117"/>
      <c r="D62" s="123"/>
      <c r="E62" s="131"/>
    </row>
    <row r="63" spans="1:5" s="35" customFormat="1" ht="25.5" outlineLevel="1">
      <c r="A63" s="112"/>
      <c r="B63" s="74"/>
      <c r="C63" s="117">
        <v>3248</v>
      </c>
      <c r="D63" s="123" t="s">
        <v>52</v>
      </c>
      <c r="E63" s="131">
        <v>77772</v>
      </c>
    </row>
    <row r="64" spans="1:5" s="35" customFormat="1" ht="14.25" outlineLevel="1">
      <c r="A64" s="112"/>
      <c r="B64" s="74"/>
      <c r="C64" s="117"/>
      <c r="D64" s="123"/>
      <c r="E64" s="131"/>
    </row>
    <row r="65" spans="1:5" s="35" customFormat="1" ht="25.5" outlineLevel="1">
      <c r="A65" s="112"/>
      <c r="B65" s="74"/>
      <c r="C65" s="117">
        <v>3249</v>
      </c>
      <c r="D65" s="123" t="s">
        <v>52</v>
      </c>
      <c r="E65" s="131">
        <v>36514</v>
      </c>
    </row>
    <row r="66" spans="1:5" s="35" customFormat="1" ht="14.25" outlineLevel="1">
      <c r="A66" s="112"/>
      <c r="B66" s="74"/>
      <c r="C66" s="117"/>
      <c r="D66" s="123"/>
      <c r="E66" s="131"/>
    </row>
    <row r="67" spans="1:5" s="35" customFormat="1" ht="14.25" outlineLevel="1">
      <c r="A67" s="112"/>
      <c r="B67" s="74"/>
      <c r="C67" s="117">
        <v>4118</v>
      </c>
      <c r="D67" s="123" t="s">
        <v>40</v>
      </c>
      <c r="E67" s="107">
        <v>7935</v>
      </c>
    </row>
    <row r="68" spans="1:5" s="35" customFormat="1" ht="14.25" outlineLevel="1">
      <c r="A68" s="112"/>
      <c r="B68" s="74"/>
      <c r="C68" s="117"/>
      <c r="D68" s="123"/>
      <c r="E68" s="107"/>
    </row>
    <row r="69" spans="1:5" s="35" customFormat="1" ht="14.25" outlineLevel="1">
      <c r="A69" s="112"/>
      <c r="B69" s="74"/>
      <c r="C69" s="117">
        <v>4119</v>
      </c>
      <c r="D69" s="123" t="s">
        <v>40</v>
      </c>
      <c r="E69" s="107">
        <v>3726</v>
      </c>
    </row>
    <row r="70" spans="1:5" s="35" customFormat="1" ht="14.25" outlineLevel="1">
      <c r="A70" s="112"/>
      <c r="B70" s="74"/>
      <c r="C70" s="117"/>
      <c r="D70" s="123"/>
      <c r="E70" s="107"/>
    </row>
    <row r="71" spans="1:5" s="35" customFormat="1" ht="14.25" outlineLevel="1">
      <c r="A71" s="112"/>
      <c r="B71" s="74"/>
      <c r="C71" s="117">
        <v>4128</v>
      </c>
      <c r="D71" s="123" t="s">
        <v>9</v>
      </c>
      <c r="E71" s="107">
        <v>1128</v>
      </c>
    </row>
    <row r="72" spans="1:5" s="35" customFormat="1" ht="14.25" outlineLevel="1">
      <c r="A72" s="112"/>
      <c r="B72" s="74"/>
      <c r="C72" s="117"/>
      <c r="D72" s="123"/>
      <c r="E72" s="107"/>
    </row>
    <row r="73" spans="1:5" s="35" customFormat="1" ht="14.25" outlineLevel="1">
      <c r="A73" s="112"/>
      <c r="B73" s="74"/>
      <c r="C73" s="117">
        <v>4129</v>
      </c>
      <c r="D73" s="123" t="s">
        <v>9</v>
      </c>
      <c r="E73" s="107">
        <v>530</v>
      </c>
    </row>
    <row r="74" spans="1:5" s="35" customFormat="1" ht="14.25" outlineLevel="1">
      <c r="A74" s="112"/>
      <c r="B74" s="74"/>
      <c r="C74" s="117"/>
      <c r="D74" s="123"/>
      <c r="E74" s="107"/>
    </row>
    <row r="75" spans="1:5" s="35" customFormat="1" ht="14.25" outlineLevel="1">
      <c r="A75" s="112"/>
      <c r="B75" s="74"/>
      <c r="C75" s="117">
        <v>4178</v>
      </c>
      <c r="D75" s="123" t="s">
        <v>51</v>
      </c>
      <c r="E75" s="107">
        <v>51184</v>
      </c>
    </row>
    <row r="76" spans="1:5" s="35" customFormat="1" ht="14.25" outlineLevel="1">
      <c r="A76" s="112"/>
      <c r="B76" s="74"/>
      <c r="C76" s="117"/>
      <c r="D76" s="123"/>
      <c r="E76" s="107"/>
    </row>
    <row r="77" spans="1:5" s="35" customFormat="1" ht="14.25" outlineLevel="1">
      <c r="A77" s="112"/>
      <c r="B77" s="74"/>
      <c r="C77" s="117">
        <v>4179</v>
      </c>
      <c r="D77" s="123" t="s">
        <v>51</v>
      </c>
      <c r="E77" s="107">
        <v>24032</v>
      </c>
    </row>
    <row r="78" spans="1:5" s="35" customFormat="1" ht="14.25" outlineLevel="1">
      <c r="A78" s="112"/>
      <c r="B78" s="74"/>
      <c r="C78" s="117"/>
      <c r="D78" s="123"/>
      <c r="E78" s="107"/>
    </row>
    <row r="79" spans="1:5" s="35" customFormat="1" ht="14.25" outlineLevel="1">
      <c r="A79" s="112"/>
      <c r="B79" s="74"/>
      <c r="C79" s="117">
        <v>4218</v>
      </c>
      <c r="D79" s="123" t="s">
        <v>4</v>
      </c>
      <c r="E79" s="107">
        <v>53764</v>
      </c>
    </row>
    <row r="80" spans="1:5" s="35" customFormat="1" ht="14.25" outlineLevel="1">
      <c r="A80" s="112"/>
      <c r="B80" s="74"/>
      <c r="C80" s="117"/>
      <c r="D80" s="123"/>
      <c r="E80" s="107"/>
    </row>
    <row r="81" spans="1:5" s="35" customFormat="1" ht="14.25" outlineLevel="1">
      <c r="A81" s="112"/>
      <c r="B81" s="74"/>
      <c r="C81" s="117">
        <v>4219</v>
      </c>
      <c r="D81" s="123" t="s">
        <v>4</v>
      </c>
      <c r="E81" s="107">
        <v>25243</v>
      </c>
    </row>
    <row r="82" spans="1:5" s="35" customFormat="1" ht="14.25" outlineLevel="1">
      <c r="A82" s="112"/>
      <c r="B82" s="74"/>
      <c r="C82" s="117"/>
      <c r="D82" s="123"/>
      <c r="E82" s="107"/>
    </row>
    <row r="83" spans="1:5" s="35" customFormat="1" ht="14.25" outlineLevel="1">
      <c r="A83" s="112"/>
      <c r="B83" s="74"/>
      <c r="C83" s="117">
        <v>4278</v>
      </c>
      <c r="D83" s="123" t="s">
        <v>10</v>
      </c>
      <c r="E83" s="107">
        <v>2722</v>
      </c>
    </row>
    <row r="84" spans="1:5" s="35" customFormat="1" ht="14.25" outlineLevel="1">
      <c r="A84" s="112"/>
      <c r="B84" s="74"/>
      <c r="C84" s="117"/>
      <c r="D84" s="123"/>
      <c r="E84" s="107"/>
    </row>
    <row r="85" spans="1:5" s="35" customFormat="1" ht="14.25" outlineLevel="1">
      <c r="A85" s="112"/>
      <c r="B85" s="74"/>
      <c r="C85" s="117">
        <v>4279</v>
      </c>
      <c r="D85" s="123" t="s">
        <v>10</v>
      </c>
      <c r="E85" s="107">
        <v>1278</v>
      </c>
    </row>
    <row r="86" spans="1:5" s="35" customFormat="1" ht="14.25" outlineLevel="1">
      <c r="A86" s="112"/>
      <c r="B86" s="74"/>
      <c r="C86" s="117"/>
      <c r="D86" s="123"/>
      <c r="E86" s="107"/>
    </row>
    <row r="87" spans="1:5" s="35" customFormat="1" ht="14.25" outlineLevel="1">
      <c r="A87" s="112"/>
      <c r="B87" s="74"/>
      <c r="C87" s="117">
        <v>4308</v>
      </c>
      <c r="D87" s="123" t="s">
        <v>11</v>
      </c>
      <c r="E87" s="107">
        <v>41489</v>
      </c>
    </row>
    <row r="88" spans="1:5" s="35" customFormat="1" ht="14.25" outlineLevel="1">
      <c r="A88" s="112"/>
      <c r="B88" s="74"/>
      <c r="C88" s="117"/>
      <c r="D88" s="123"/>
      <c r="E88" s="107"/>
    </row>
    <row r="89" spans="1:5" s="35" customFormat="1" ht="14.25" outlineLevel="1">
      <c r="A89" s="112"/>
      <c r="B89" s="74"/>
      <c r="C89" s="117">
        <v>4309</v>
      </c>
      <c r="D89" s="123" t="s">
        <v>11</v>
      </c>
      <c r="E89" s="107">
        <v>19479</v>
      </c>
    </row>
    <row r="90" spans="1:5" s="35" customFormat="1" ht="15" outlineLevel="1" thickBot="1">
      <c r="A90" s="150"/>
      <c r="B90" s="151"/>
      <c r="C90" s="138"/>
      <c r="D90" s="139"/>
      <c r="E90" s="152"/>
    </row>
    <row r="91" spans="1:5" ht="14.25">
      <c r="A91" s="112"/>
      <c r="B91" s="74"/>
      <c r="C91" s="117"/>
      <c r="D91" s="123"/>
      <c r="E91" s="107"/>
    </row>
    <row r="92" spans="1:5" s="79" customFormat="1" ht="15">
      <c r="A92" s="111"/>
      <c r="B92" s="73"/>
      <c r="C92" s="116"/>
      <c r="D92" s="122" t="s">
        <v>15</v>
      </c>
      <c r="E92" s="106">
        <f>E9+E38+E47+E17</f>
        <v>11257499</v>
      </c>
    </row>
    <row r="93" spans="1:5" s="79" customFormat="1" ht="15.75" thickBot="1">
      <c r="A93" s="114"/>
      <c r="B93" s="108"/>
      <c r="C93" s="135"/>
      <c r="D93" s="137"/>
      <c r="E93" s="132"/>
    </row>
  </sheetData>
  <printOptions/>
  <pageMargins left="0.75" right="0.75" top="0.5" bottom="0.27" header="0.5" footer="0.3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59" customWidth="1"/>
  </cols>
  <sheetData>
    <row r="1" spans="1:7" ht="15">
      <c r="A1" s="64" t="s">
        <v>35</v>
      </c>
      <c r="B1" s="21"/>
      <c r="C1" s="1"/>
      <c r="D1" s="1"/>
      <c r="E1" s="1"/>
      <c r="F1" s="3"/>
      <c r="G1" s="48"/>
    </row>
    <row r="2" spans="1:7" ht="15.75" thickBot="1">
      <c r="A2" s="36"/>
      <c r="B2" s="20"/>
      <c r="C2" s="2"/>
      <c r="D2" s="2"/>
      <c r="E2" s="2"/>
      <c r="F2" s="4"/>
      <c r="G2" s="49"/>
    </row>
    <row r="3" spans="1:7" ht="63">
      <c r="A3" s="37" t="s">
        <v>17</v>
      </c>
      <c r="B3" s="22" t="s">
        <v>16</v>
      </c>
      <c r="C3" s="8" t="s">
        <v>19</v>
      </c>
      <c r="D3" s="8" t="s">
        <v>7</v>
      </c>
      <c r="E3" s="8" t="s">
        <v>8</v>
      </c>
      <c r="F3" s="8" t="s">
        <v>9</v>
      </c>
      <c r="G3" s="50" t="s">
        <v>18</v>
      </c>
    </row>
    <row r="4" spans="1:7" ht="16.5" thickBot="1">
      <c r="A4" s="38"/>
      <c r="B4" s="32"/>
      <c r="C4" s="9"/>
      <c r="D4" s="10"/>
      <c r="E4" s="10"/>
      <c r="F4" s="10"/>
      <c r="G4" s="51"/>
    </row>
    <row r="5" spans="1:7" ht="30">
      <c r="A5" s="39">
        <v>600</v>
      </c>
      <c r="B5" s="63" t="s">
        <v>5</v>
      </c>
      <c r="C5" s="11"/>
      <c r="D5" s="12"/>
      <c r="E5" s="12"/>
      <c r="F5" s="12"/>
      <c r="G5" s="52"/>
    </row>
    <row r="6" spans="1:7" ht="15.75">
      <c r="A6" s="39"/>
      <c r="B6" s="63"/>
      <c r="C6" s="11"/>
      <c r="D6" s="12"/>
      <c r="E6" s="12"/>
      <c r="F6" s="12"/>
      <c r="G6" s="52"/>
    </row>
    <row r="7" spans="1:7" ht="28.5">
      <c r="A7" s="40">
        <v>60014</v>
      </c>
      <c r="B7" s="23" t="s">
        <v>6</v>
      </c>
      <c r="C7" s="13">
        <v>390000</v>
      </c>
      <c r="D7" s="12">
        <v>7800</v>
      </c>
      <c r="E7" s="12">
        <f>D7*17.88%</f>
        <v>1394.6399999999999</v>
      </c>
      <c r="F7" s="12">
        <f>D7*2.45%</f>
        <v>191.1</v>
      </c>
      <c r="G7" s="52">
        <f>SUM(D7:F7)</f>
        <v>9385.74</v>
      </c>
    </row>
    <row r="8" spans="1:7" ht="15.75">
      <c r="A8" s="41"/>
      <c r="B8" s="24"/>
      <c r="C8" s="13"/>
      <c r="D8" s="12"/>
      <c r="E8" s="12"/>
      <c r="F8" s="12"/>
      <c r="G8" s="52"/>
    </row>
    <row r="9" spans="1:7" ht="30">
      <c r="A9" s="39">
        <v>750</v>
      </c>
      <c r="B9" s="63" t="s">
        <v>12</v>
      </c>
      <c r="C9" s="14"/>
      <c r="D9" s="12"/>
      <c r="E9" s="12"/>
      <c r="F9" s="12"/>
      <c r="G9" s="52"/>
    </row>
    <row r="10" spans="1:7" ht="15.75">
      <c r="A10" s="41"/>
      <c r="B10" s="25"/>
      <c r="C10" s="15"/>
      <c r="D10" s="12"/>
      <c r="E10" s="12"/>
      <c r="F10" s="12"/>
      <c r="G10" s="52"/>
    </row>
    <row r="11" spans="1:7" ht="15.75">
      <c r="A11" s="40">
        <v>75011</v>
      </c>
      <c r="B11" s="23" t="s">
        <v>13</v>
      </c>
      <c r="C11" s="16">
        <v>130500</v>
      </c>
      <c r="D11" s="12">
        <v>2610</v>
      </c>
      <c r="E11" s="12">
        <f>D11*17.88%</f>
        <v>466.66799999999995</v>
      </c>
      <c r="F11" s="12">
        <f>D11*2.45%</f>
        <v>63.945</v>
      </c>
      <c r="G11" s="52">
        <f>SUM(D11:F11)</f>
        <v>3140.6130000000003</v>
      </c>
    </row>
    <row r="12" spans="1:7" ht="15.75">
      <c r="A12" s="41"/>
      <c r="B12" s="24"/>
      <c r="C12" s="13"/>
      <c r="D12" s="12"/>
      <c r="E12" s="12"/>
      <c r="F12" s="12"/>
      <c r="G12" s="52"/>
    </row>
    <row r="13" spans="1:7" ht="15.75">
      <c r="A13" s="40">
        <v>75020</v>
      </c>
      <c r="B13" s="23" t="s">
        <v>14</v>
      </c>
      <c r="C13" s="17">
        <v>2006000</v>
      </c>
      <c r="D13" s="12">
        <v>40120</v>
      </c>
      <c r="E13" s="12">
        <f>D13*17.88%</f>
        <v>7173.455999999999</v>
      </c>
      <c r="F13" s="12">
        <f>D13*2.45%</f>
        <v>982.94</v>
      </c>
      <c r="G13" s="52">
        <f>SUM(D13:F13)</f>
        <v>48276.396</v>
      </c>
    </row>
    <row r="14" spans="1:7" ht="15.75">
      <c r="A14" s="40"/>
      <c r="B14" s="23"/>
      <c r="C14" s="17"/>
      <c r="D14" s="12"/>
      <c r="E14" s="12"/>
      <c r="F14" s="12"/>
      <c r="G14" s="52"/>
    </row>
    <row r="15" spans="1:7" ht="30">
      <c r="A15" s="40">
        <v>801</v>
      </c>
      <c r="B15" s="63" t="s">
        <v>36</v>
      </c>
      <c r="C15" s="17"/>
      <c r="D15" s="12"/>
      <c r="E15" s="12"/>
      <c r="F15" s="12"/>
      <c r="G15" s="52"/>
    </row>
    <row r="16" spans="1:7" ht="15.75">
      <c r="A16" s="40"/>
      <c r="B16" s="33"/>
      <c r="C16" s="17"/>
      <c r="D16" s="12"/>
      <c r="E16" s="12"/>
      <c r="F16" s="12"/>
      <c r="G16" s="52"/>
    </row>
    <row r="17" spans="1:7" ht="15.75">
      <c r="A17" s="40"/>
      <c r="B17" s="24" t="s">
        <v>20</v>
      </c>
      <c r="C17" s="13">
        <v>88759</v>
      </c>
      <c r="D17" s="12"/>
      <c r="E17" s="12">
        <f>D17*17.88%</f>
        <v>0</v>
      </c>
      <c r="F17" s="12">
        <f>D17*2.45%</f>
        <v>0</v>
      </c>
      <c r="G17" s="52">
        <f>SUM(D17:F17)</f>
        <v>0</v>
      </c>
    </row>
    <row r="18" spans="1:7" ht="15.75">
      <c r="A18" s="40"/>
      <c r="B18" s="24" t="s">
        <v>21</v>
      </c>
      <c r="C18" s="13">
        <v>290040</v>
      </c>
      <c r="D18" s="12"/>
      <c r="E18" s="12">
        <f>D18*17.88%</f>
        <v>0</v>
      </c>
      <c r="F18" s="12">
        <f>D18*2.45%</f>
        <v>0</v>
      </c>
      <c r="G18" s="52">
        <f>SUM(D18:F18)</f>
        <v>0</v>
      </c>
    </row>
    <row r="19" spans="1:7" ht="28.5">
      <c r="A19" s="42">
        <v>80132</v>
      </c>
      <c r="B19" s="26" t="s">
        <v>23</v>
      </c>
      <c r="C19" s="17">
        <v>19560</v>
      </c>
      <c r="D19" s="12"/>
      <c r="E19" s="12">
        <f>D19*17.88%</f>
        <v>0</v>
      </c>
      <c r="F19" s="12">
        <f>D19*2.45%</f>
        <v>0</v>
      </c>
      <c r="G19" s="52">
        <f>SUM(D19:F19)</f>
        <v>0</v>
      </c>
    </row>
    <row r="20" spans="1:7" ht="54.75" customHeight="1">
      <c r="A20" s="40">
        <v>80195</v>
      </c>
      <c r="B20" s="24" t="s">
        <v>22</v>
      </c>
      <c r="C20" s="13">
        <v>67741</v>
      </c>
      <c r="D20" s="12">
        <v>560</v>
      </c>
      <c r="E20" s="12">
        <f>D20*17.88%</f>
        <v>100.12799999999999</v>
      </c>
      <c r="F20" s="12">
        <f>D20*2.45%</f>
        <v>13.72</v>
      </c>
      <c r="G20" s="52">
        <f>SUM(D20:F20)</f>
        <v>673.848</v>
      </c>
    </row>
    <row r="21" spans="1:7" ht="15.75">
      <c r="A21" s="41"/>
      <c r="B21" s="24"/>
      <c r="C21" s="13"/>
      <c r="D21" s="12"/>
      <c r="E21" s="12"/>
      <c r="F21" s="12"/>
      <c r="G21" s="52"/>
    </row>
    <row r="22" spans="1:7" ht="15.75">
      <c r="A22" s="43">
        <v>833</v>
      </c>
      <c r="B22" s="62" t="s">
        <v>37</v>
      </c>
      <c r="C22" s="12"/>
      <c r="D22" s="12"/>
      <c r="E22" s="12"/>
      <c r="F22" s="6"/>
      <c r="G22" s="53"/>
    </row>
    <row r="23" spans="1:7" ht="15">
      <c r="A23" s="43"/>
      <c r="B23" s="27"/>
      <c r="C23" s="12"/>
      <c r="D23" s="12"/>
      <c r="E23" s="12"/>
      <c r="F23" s="6"/>
      <c r="G23" s="53"/>
    </row>
    <row r="24" spans="1:7" ht="28.5">
      <c r="A24" s="44">
        <v>85301</v>
      </c>
      <c r="B24" s="24" t="s">
        <v>24</v>
      </c>
      <c r="C24" s="12"/>
      <c r="D24" s="12"/>
      <c r="E24" s="12"/>
      <c r="F24" s="6" t="s">
        <v>25</v>
      </c>
      <c r="G24" s="54">
        <v>9370</v>
      </c>
    </row>
    <row r="25" spans="1:7" ht="15">
      <c r="A25" s="44"/>
      <c r="B25" s="24"/>
      <c r="C25" s="12"/>
      <c r="D25" s="12"/>
      <c r="E25" s="12"/>
      <c r="F25" s="6"/>
      <c r="G25" s="53"/>
    </row>
    <row r="26" spans="1:7" ht="15.75">
      <c r="A26" s="44">
        <v>85302</v>
      </c>
      <c r="B26" s="24" t="s">
        <v>26</v>
      </c>
      <c r="C26" s="13">
        <v>4423400</v>
      </c>
      <c r="D26" s="12">
        <v>88468</v>
      </c>
      <c r="E26" s="12">
        <f>D26*17.88%</f>
        <v>15818.078399999999</v>
      </c>
      <c r="F26" s="12">
        <f>D26*2.45%</f>
        <v>2167.466</v>
      </c>
      <c r="G26" s="52">
        <f>SUM(D26:F26)</f>
        <v>106453.5444</v>
      </c>
    </row>
    <row r="27" spans="1:7" ht="15">
      <c r="A27" s="45"/>
      <c r="B27" s="34"/>
      <c r="C27" s="12"/>
      <c r="D27" s="12"/>
      <c r="E27" s="12"/>
      <c r="F27" s="6"/>
      <c r="G27" s="53"/>
    </row>
    <row r="28" spans="1:7" ht="15.75">
      <c r="A28" s="44">
        <v>85318</v>
      </c>
      <c r="B28" s="24" t="s">
        <v>27</v>
      </c>
      <c r="C28" s="13">
        <v>210800</v>
      </c>
      <c r="D28" s="12">
        <v>4216</v>
      </c>
      <c r="E28" s="12">
        <f>D28*17.88%</f>
        <v>753.8208</v>
      </c>
      <c r="F28" s="12">
        <f>D28*2.45%</f>
        <v>103.292</v>
      </c>
      <c r="G28" s="52">
        <f>SUM(D28:F28)</f>
        <v>5073.1128</v>
      </c>
    </row>
    <row r="29" spans="1:7" ht="15.75">
      <c r="A29" s="46">
        <v>85320</v>
      </c>
      <c r="B29" s="28" t="s">
        <v>28</v>
      </c>
      <c r="C29" s="13">
        <v>28100</v>
      </c>
      <c r="D29" s="12">
        <v>562</v>
      </c>
      <c r="E29" s="12">
        <f>D29*17.88%</f>
        <v>100.48559999999999</v>
      </c>
      <c r="F29" s="12">
        <f>D29*2.45%</f>
        <v>13.769</v>
      </c>
      <c r="G29" s="52">
        <f>SUM(D29:F29)</f>
        <v>676.2546</v>
      </c>
    </row>
    <row r="30" spans="1:7" ht="42.75">
      <c r="A30" s="46">
        <v>85321</v>
      </c>
      <c r="B30" s="29" t="s">
        <v>29</v>
      </c>
      <c r="C30" s="12">
        <v>15900</v>
      </c>
      <c r="D30" s="12">
        <v>318</v>
      </c>
      <c r="E30" s="12">
        <f>D30*17.88%</f>
        <v>56.858399999999996</v>
      </c>
      <c r="F30" s="12">
        <f>D30*2.45%</f>
        <v>7.791</v>
      </c>
      <c r="G30" s="52">
        <f>SUM(D30:F30)</f>
        <v>382.6494</v>
      </c>
    </row>
    <row r="31" spans="1:7" ht="16.5" thickBot="1">
      <c r="A31" s="46">
        <v>85333</v>
      </c>
      <c r="B31" s="28" t="s">
        <v>30</v>
      </c>
      <c r="C31" s="13">
        <v>488810</v>
      </c>
      <c r="D31" s="12">
        <v>9776</v>
      </c>
      <c r="E31" s="12">
        <f>D31*17.88%</f>
        <v>1747.9488</v>
      </c>
      <c r="F31" s="12">
        <f>D31*2.45%</f>
        <v>239.512</v>
      </c>
      <c r="G31" s="52">
        <f>SUM(D31:F31)</f>
        <v>11763.4608</v>
      </c>
    </row>
    <row r="32" spans="1:7" ht="15">
      <c r="A32" s="37"/>
      <c r="B32" s="30"/>
      <c r="C32" s="18"/>
      <c r="D32" s="18"/>
      <c r="E32" s="18"/>
      <c r="F32" s="19"/>
      <c r="G32" s="55"/>
    </row>
    <row r="33" spans="1:7" ht="45">
      <c r="A33" s="61">
        <v>854</v>
      </c>
      <c r="B33" s="60" t="s">
        <v>38</v>
      </c>
      <c r="C33" s="12"/>
      <c r="D33" s="12"/>
      <c r="E33" s="12"/>
      <c r="F33" s="6"/>
      <c r="G33" s="56"/>
    </row>
    <row r="34" spans="1:7" ht="15.75">
      <c r="A34" s="46">
        <v>85401</v>
      </c>
      <c r="B34" s="28" t="s">
        <v>32</v>
      </c>
      <c r="C34" s="5">
        <v>45965</v>
      </c>
      <c r="D34" s="12"/>
      <c r="E34" s="12">
        <f>D34*17.88%</f>
        <v>0</v>
      </c>
      <c r="F34" s="12">
        <f>D34*2.45%</f>
        <v>0</v>
      </c>
      <c r="G34" s="57">
        <f>SUM(D34:F34)</f>
        <v>0</v>
      </c>
    </row>
    <row r="35" spans="1:7" ht="15.75">
      <c r="A35" s="46">
        <v>85406</v>
      </c>
      <c r="B35" s="28" t="s">
        <v>33</v>
      </c>
      <c r="C35" s="12">
        <v>35784</v>
      </c>
      <c r="D35" s="12"/>
      <c r="E35" s="12">
        <f>D35*17.88%</f>
        <v>0</v>
      </c>
      <c r="F35" s="12">
        <f>D35*2.45%</f>
        <v>0</v>
      </c>
      <c r="G35" s="57">
        <f>SUM(D35:F35)</f>
        <v>0</v>
      </c>
    </row>
    <row r="36" spans="1:7" ht="15.75">
      <c r="A36" s="46">
        <v>85410</v>
      </c>
      <c r="B36" s="28" t="s">
        <v>34</v>
      </c>
      <c r="C36" s="12">
        <v>97048</v>
      </c>
      <c r="D36" s="12"/>
      <c r="E36" s="12">
        <f>D36*17.88%</f>
        <v>0</v>
      </c>
      <c r="F36" s="12">
        <f>D36*2.45%</f>
        <v>0</v>
      </c>
      <c r="G36" s="57">
        <f>SUM(D36:F36)</f>
        <v>0</v>
      </c>
    </row>
    <row r="37" spans="1:7" ht="15">
      <c r="A37" s="46"/>
      <c r="B37" s="28"/>
      <c r="C37" s="12"/>
      <c r="D37" s="5"/>
      <c r="E37" s="5"/>
      <c r="F37" s="7"/>
      <c r="G37" s="56"/>
    </row>
    <row r="38" spans="1:7" ht="16.5" thickBot="1">
      <c r="A38" s="47"/>
      <c r="B38" s="31" t="s">
        <v>31</v>
      </c>
      <c r="C38" s="10">
        <f>SUM(C7:C36)</f>
        <v>8338407</v>
      </c>
      <c r="D38" s="10">
        <f>SUM(D7:D36)</f>
        <v>154430</v>
      </c>
      <c r="E38" s="10">
        <f>SUM(E7:E36)</f>
        <v>27612.084</v>
      </c>
      <c r="F38" s="10">
        <f>SUM(F7:F36)</f>
        <v>3783.5350000000003</v>
      </c>
      <c r="G38" s="58">
        <f>SUM(G5:G37)</f>
        <v>195195.61899999998</v>
      </c>
    </row>
    <row r="39" spans="1:7" ht="15">
      <c r="A39" s="36"/>
      <c r="B39" s="20"/>
      <c r="C39" s="2"/>
      <c r="D39" s="2"/>
      <c r="E39" s="2"/>
      <c r="F39" s="4"/>
      <c r="G39" s="4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2006-01-03T12:22:27Z</cp:lastPrinted>
  <dcterms:created xsi:type="dcterms:W3CDTF">2002-09-13T05:51:01Z</dcterms:created>
  <dcterms:modified xsi:type="dcterms:W3CDTF">2006-01-03T12:22:31Z</dcterms:modified>
  <cp:category/>
  <cp:version/>
  <cp:contentType/>
  <cp:contentStatus/>
</cp:coreProperties>
</file>